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6392" windowHeight="5664"/>
  </bookViews>
  <sheets>
    <sheet name="2015.2016 Proposed Budget" sheetId="1" r:id="rId1"/>
  </sheets>
  <definedNames>
    <definedName name="_xlnm.Print_Area" localSheetId="0">'2015.2016 Proposed Budget'!$A$1:$J$80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3" i="1"/>
  <c r="H69" i="1"/>
  <c r="F69" i="1"/>
  <c r="G63" i="1"/>
  <c r="G69" i="1" s="1"/>
  <c r="G73" i="1" s="1"/>
  <c r="F63" i="1"/>
  <c r="I62" i="1"/>
  <c r="I61" i="1"/>
  <c r="I60" i="1"/>
  <c r="I59" i="1"/>
  <c r="I58" i="1"/>
  <c r="I57" i="1"/>
  <c r="H57" i="1"/>
  <c r="I56" i="1"/>
  <c r="I55" i="1"/>
  <c r="G52" i="1"/>
  <c r="G47" i="1"/>
  <c r="F47" i="1"/>
  <c r="I45" i="1" s="1"/>
  <c r="I46" i="1"/>
  <c r="H46" i="1"/>
  <c r="H45" i="1"/>
  <c r="I44" i="1"/>
  <c r="H44" i="1"/>
  <c r="H43" i="1"/>
  <c r="H42" i="1"/>
  <c r="E42" i="1"/>
  <c r="H41" i="1"/>
  <c r="I40" i="1"/>
  <c r="H40" i="1"/>
  <c r="E39" i="1"/>
  <c r="H39" i="1" s="1"/>
  <c r="H38" i="1"/>
  <c r="I37" i="1"/>
  <c r="H37" i="1"/>
  <c r="H36" i="1"/>
  <c r="H35" i="1"/>
  <c r="E34" i="1"/>
  <c r="I34" i="1" s="1"/>
  <c r="I30" i="1"/>
  <c r="I29" i="1"/>
  <c r="E29" i="1"/>
  <c r="H29" i="1" s="1"/>
  <c r="I27" i="1"/>
  <c r="I25" i="1"/>
  <c r="I21" i="1"/>
  <c r="I20" i="1"/>
  <c r="I16" i="1"/>
  <c r="I15" i="1"/>
  <c r="E15" i="1"/>
  <c r="I13" i="1"/>
  <c r="I12" i="1"/>
  <c r="I9" i="1"/>
  <c r="I8" i="1"/>
  <c r="E7" i="1"/>
  <c r="I10" i="1" l="1"/>
  <c r="I14" i="1"/>
  <c r="I17" i="1"/>
  <c r="I23" i="1"/>
  <c r="I28" i="1"/>
  <c r="I31" i="1"/>
  <c r="I35" i="1"/>
  <c r="I42" i="1"/>
  <c r="I7" i="1"/>
  <c r="I11" i="1"/>
  <c r="I19" i="1"/>
  <c r="I24" i="1"/>
  <c r="I33" i="1"/>
  <c r="I41" i="1"/>
  <c r="F52" i="1"/>
  <c r="F75" i="1" s="1"/>
  <c r="F77" i="1"/>
  <c r="H34" i="1"/>
  <c r="I39" i="1"/>
  <c r="H63" i="1"/>
  <c r="I18" i="1"/>
  <c r="I22" i="1"/>
  <c r="I26" i="1"/>
  <c r="I32" i="1"/>
  <c r="I36" i="1"/>
  <c r="I38" i="1"/>
  <c r="I43" i="1"/>
</calcChain>
</file>

<file path=xl/sharedStrings.xml><?xml version="1.0" encoding="utf-8"?>
<sst xmlns="http://schemas.openxmlformats.org/spreadsheetml/2006/main" count="137" uniqueCount="117">
  <si>
    <t xml:space="preserve"> July 1, 2015 - June 30, 2016</t>
  </si>
  <si>
    <t>Expenses</t>
  </si>
  <si>
    <t>Item</t>
  </si>
  <si>
    <t>Description</t>
  </si>
  <si>
    <t>Budget</t>
  </si>
  <si>
    <r>
      <t xml:space="preserve">Budget   </t>
    </r>
    <r>
      <rPr>
        <b/>
        <sz val="8"/>
        <color theme="1"/>
        <rFont val="Calibri"/>
        <family val="2"/>
        <scheme val="minor"/>
      </rPr>
      <t xml:space="preserve">        Sub-category</t>
    </r>
  </si>
  <si>
    <t>Actual</t>
  </si>
  <si>
    <t>Net</t>
  </si>
  <si>
    <t>% of Sub Totaled  Expense</t>
  </si>
  <si>
    <t>Booster Group Operating Expenses</t>
  </si>
  <si>
    <t xml:space="preserve">    Operating Expenses</t>
  </si>
  <si>
    <t xml:space="preserve">PRUBO fees, 501C3 fee </t>
  </si>
  <si>
    <t xml:space="preserve">    Operating Supplies</t>
  </si>
  <si>
    <t>stamps, etc</t>
  </si>
  <si>
    <t xml:space="preserve">    Website </t>
  </si>
  <si>
    <t>prfieldhockey.com</t>
  </si>
  <si>
    <t xml:space="preserve">    Survey Monkey</t>
  </si>
  <si>
    <t>End of year surveys</t>
  </si>
  <si>
    <t xml:space="preserve">    MISC Other</t>
  </si>
  <si>
    <t>LAX annual sponsorship ($50), Misc gifts, CD for any video</t>
  </si>
  <si>
    <t xml:space="preserve">    Team Communication</t>
  </si>
  <si>
    <t>Team Snap</t>
  </si>
  <si>
    <t xml:space="preserve">    Concession Expenses for games</t>
  </si>
  <si>
    <t>Food purchased/supplies for year - P4C, 7x7, Spring clinic managed withing event expense and income</t>
  </si>
  <si>
    <t>Player Servies/Expenses</t>
  </si>
  <si>
    <t xml:space="preserve">    Socks</t>
  </si>
  <si>
    <t>HS and MS / HS covers MS</t>
  </si>
  <si>
    <t xml:space="preserve">    1000's club</t>
  </si>
  <si>
    <t>t shirts</t>
  </si>
  <si>
    <t xml:space="preserve">    Skill Building</t>
  </si>
  <si>
    <t>Special training, Education, Summer stick time</t>
  </si>
  <si>
    <t xml:space="preserve">    Conditioning Expense</t>
  </si>
  <si>
    <t>during the season only (sep - oct)</t>
  </si>
  <si>
    <t xml:space="preserve">    Team Picnic</t>
  </si>
  <si>
    <t xml:space="preserve">Treesdale rental, Entrée </t>
  </si>
  <si>
    <t xml:space="preserve">    Team Building</t>
  </si>
  <si>
    <t>Pre Season events</t>
  </si>
  <si>
    <t xml:space="preserve">    Senior Night</t>
  </si>
  <si>
    <t xml:space="preserve">Reduced due to less seniors </t>
  </si>
  <si>
    <t xml:space="preserve">    Away Game Drinks/Snacks</t>
  </si>
  <si>
    <t>reducing from meals to drinks/snack</t>
  </si>
  <si>
    <t xml:space="preserve">    MS Appreciation </t>
  </si>
  <si>
    <t>HS expense for MS posters</t>
  </si>
  <si>
    <t xml:space="preserve">    Player Jackets</t>
  </si>
  <si>
    <t>jackets only includes team managers(15 x 30)</t>
  </si>
  <si>
    <t xml:space="preserve">    Away Tournament</t>
  </si>
  <si>
    <t>food and drink</t>
  </si>
  <si>
    <t xml:space="preserve">    Team Service Project</t>
  </si>
  <si>
    <t xml:space="preserve">    MS Expenses</t>
  </si>
  <si>
    <t>Banquet, Spirit Room, team bonding</t>
  </si>
  <si>
    <t>Banquet</t>
  </si>
  <si>
    <t xml:space="preserve"> </t>
  </si>
  <si>
    <t xml:space="preserve">    Dinner</t>
  </si>
  <si>
    <t>for players, team managers, coaches and trainers</t>
  </si>
  <si>
    <t>N/A</t>
  </si>
  <si>
    <t xml:space="preserve">    Player Gifts</t>
  </si>
  <si>
    <t xml:space="preserve">    Coach gifts</t>
  </si>
  <si>
    <t xml:space="preserve">    Other</t>
  </si>
  <si>
    <t>7 x 7 tournament</t>
  </si>
  <si>
    <t>removed shirts use pinneys</t>
  </si>
  <si>
    <t xml:space="preserve">    Fee for stadium</t>
  </si>
  <si>
    <t>4 hours</t>
  </si>
  <si>
    <t xml:space="preserve">    Site manager</t>
  </si>
  <si>
    <t>$32 per hour</t>
  </si>
  <si>
    <t xml:space="preserve">    Custodial costs</t>
  </si>
  <si>
    <t>$26 per hour</t>
  </si>
  <si>
    <t xml:space="preserve">    Trainer</t>
  </si>
  <si>
    <t xml:space="preserve">$25 per hour </t>
  </si>
  <si>
    <t>Coach Costs</t>
  </si>
  <si>
    <t xml:space="preserve">    Coaches Membership/Clearance </t>
  </si>
  <si>
    <t xml:space="preserve">new coach only - clearances (2) </t>
  </si>
  <si>
    <t xml:space="preserve">    Coaches Apparel</t>
  </si>
  <si>
    <t>1st yr $100, 2nd yr $50</t>
  </si>
  <si>
    <t>Spring Clinic</t>
  </si>
  <si>
    <t xml:space="preserve"> PRYC paying for portion</t>
  </si>
  <si>
    <t xml:space="preserve">    Site Manager</t>
  </si>
  <si>
    <t xml:space="preserve">($32 for 5hrs) </t>
  </si>
  <si>
    <t xml:space="preserve">    Custodial fee</t>
  </si>
  <si>
    <t>($26 x 5 hrs)</t>
  </si>
  <si>
    <t>(25 x 5 hrs) PRYC will cover this</t>
  </si>
  <si>
    <t xml:space="preserve">    Concession </t>
  </si>
  <si>
    <t xml:space="preserve"> concession expenses drinks and snacks </t>
  </si>
  <si>
    <t>Sub-Total Expenses</t>
  </si>
  <si>
    <t>Play 4 Cure  (P4C)</t>
  </si>
  <si>
    <t xml:space="preserve">    t-shirts (300)</t>
  </si>
  <si>
    <t xml:space="preserve">    concession supplies</t>
  </si>
  <si>
    <t xml:space="preserve">    donation to CBTF</t>
  </si>
  <si>
    <t>Grand  Total Expenses</t>
  </si>
  <si>
    <t>Income</t>
  </si>
  <si>
    <t>% of Sb Totaled Income</t>
  </si>
  <si>
    <t xml:space="preserve">Player Dues </t>
  </si>
  <si>
    <t>30 players x $100</t>
  </si>
  <si>
    <t>Team Manager</t>
  </si>
  <si>
    <t>2 team managers ($50)</t>
  </si>
  <si>
    <t>Concession at games</t>
  </si>
  <si>
    <t>P4C, 7x7, Spring clinic managed withing event expense and income</t>
  </si>
  <si>
    <t>documenting Family Member meals checks</t>
  </si>
  <si>
    <t>HS Car Wash</t>
  </si>
  <si>
    <t>April 11th concession only</t>
  </si>
  <si>
    <t>Tournament</t>
  </si>
  <si>
    <t>MS Income</t>
  </si>
  <si>
    <t>car wash</t>
  </si>
  <si>
    <t>Sub Total Income</t>
  </si>
  <si>
    <t>sponsors</t>
  </si>
  <si>
    <t>bake sale and concessions</t>
  </si>
  <si>
    <t>t-shirts sales</t>
  </si>
  <si>
    <t>donations</t>
  </si>
  <si>
    <t>Grand Total Income</t>
  </si>
  <si>
    <t>Beginning Balance</t>
  </si>
  <si>
    <t>Projected based on 2 pending Spring Events</t>
  </si>
  <si>
    <t>MS Portion $936</t>
  </si>
  <si>
    <t>plus Income</t>
  </si>
  <si>
    <t>less Expenses</t>
  </si>
  <si>
    <t>Ending Balance</t>
  </si>
  <si>
    <t>MS Portion $586.67</t>
  </si>
  <si>
    <t>Revised 3.12.15</t>
  </si>
  <si>
    <r>
      <t xml:space="preserve">Pine-Richland Field Hockey Booster </t>
    </r>
    <r>
      <rPr>
        <b/>
        <sz val="12"/>
        <color theme="9" tint="-0.249977111117893"/>
        <rFont val="Calibri"/>
        <family val="2"/>
        <scheme val="minor"/>
      </rPr>
      <t xml:space="preserve">PROPOSED </t>
    </r>
    <r>
      <rPr>
        <b/>
        <sz val="12"/>
        <color theme="1"/>
        <rFont val="Calibri"/>
        <family val="2"/>
        <scheme val="minor"/>
      </rPr>
      <t>Budget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</si>
</sst>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164" formatCode="&quot;$&quot;#,##0"/>
    <numFmt numFmtId="165" formatCode="&quot;$&quot;#,##0.00"/>
  </numFmts>
  <fonts count="1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wrapText="1"/>
    </xf>
    <xf numFmtId="0" fontId="0" fillId="0" borderId="4" xfId="0" applyBorder="1"/>
    <xf numFmtId="0" fontId="4" fillId="0" borderId="5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4" xfId="0" applyFill="1" applyBorder="1"/>
    <xf numFmtId="0" fontId="6" fillId="0" borderId="5" xfId="0" applyFont="1" applyFill="1" applyBorder="1"/>
    <xf numFmtId="0" fontId="0" fillId="0" borderId="5" xfId="0" applyFill="1" applyBorder="1"/>
    <xf numFmtId="0" fontId="0" fillId="0" borderId="5" xfId="0" applyFill="1" applyBorder="1" applyAlignment="1">
      <alignment wrapText="1"/>
    </xf>
    <xf numFmtId="0" fontId="0" fillId="0" borderId="5" xfId="0" applyFill="1" applyBorder="1" applyAlignment="1">
      <alignment horizontal="center" wrapText="1"/>
    </xf>
    <xf numFmtId="0" fontId="0" fillId="0" borderId="5" xfId="0" applyFill="1" applyBorder="1" applyAlignment="1">
      <alignment horizontal="center"/>
    </xf>
    <xf numFmtId="0" fontId="0" fillId="0" borderId="6" xfId="0" applyFill="1" applyBorder="1"/>
    <xf numFmtId="0" fontId="0" fillId="0" borderId="0" xfId="0" applyFill="1" applyAlignment="1">
      <alignment wrapText="1"/>
    </xf>
    <xf numFmtId="0" fontId="0" fillId="0" borderId="0" xfId="0" applyFill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8" xfId="0" applyFont="1" applyFill="1" applyBorder="1" applyAlignment="1">
      <alignment wrapText="1"/>
    </xf>
    <xf numFmtId="0" fontId="4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right"/>
    </xf>
    <xf numFmtId="0" fontId="8" fillId="2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4" fillId="0" borderId="0" xfId="0" applyNumberFormat="1" applyFont="1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/>
    <xf numFmtId="9" fontId="4" fillId="0" borderId="0" xfId="1" applyFont="1"/>
    <xf numFmtId="0" fontId="1" fillId="0" borderId="0" xfId="0" applyFont="1" applyAlignment="1">
      <alignment vertical="center"/>
    </xf>
    <xf numFmtId="164" fontId="9" fillId="0" borderId="0" xfId="0" applyNumberFormat="1" applyFont="1" applyAlignment="1">
      <alignment wrapText="1"/>
    </xf>
    <xf numFmtId="164" fontId="0" fillId="0" borderId="0" xfId="0" applyNumberFormat="1" applyFont="1" applyAlignment="1">
      <alignment horizontal="center" wrapText="1"/>
    </xf>
    <xf numFmtId="164" fontId="10" fillId="0" borderId="0" xfId="0" applyNumberFormat="1" applyFont="1" applyAlignment="1">
      <alignment horizontal="center"/>
    </xf>
    <xf numFmtId="9" fontId="10" fillId="0" borderId="0" xfId="1" applyFont="1"/>
    <xf numFmtId="164" fontId="11" fillId="0" borderId="0" xfId="0" applyNumberFormat="1" applyFont="1"/>
    <xf numFmtId="0" fontId="1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11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9" fontId="0" fillId="0" borderId="0" xfId="1" applyFont="1"/>
    <xf numFmtId="164" fontId="9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11" fillId="0" borderId="0" xfId="0" applyFont="1" applyAlignment="1">
      <alignment vertical="center" wrapText="1"/>
    </xf>
    <xf numFmtId="0" fontId="11" fillId="0" borderId="0" xfId="0" applyFont="1"/>
    <xf numFmtId="164" fontId="9" fillId="0" borderId="0" xfId="0" applyNumberFormat="1" applyFont="1" applyBorder="1" applyAlignment="1">
      <alignment horizontal="center" vertical="center"/>
    </xf>
    <xf numFmtId="9" fontId="2" fillId="0" borderId="0" xfId="1" applyFont="1"/>
    <xf numFmtId="6" fontId="12" fillId="0" borderId="0" xfId="0" applyNumberFormat="1" applyFont="1" applyAlignment="1">
      <alignment vertical="center" wrapText="1"/>
    </xf>
    <xf numFmtId="9" fontId="9" fillId="0" borderId="0" xfId="1" applyFont="1" applyAlignment="1">
      <alignment horizontal="right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/>
    </xf>
    <xf numFmtId="9" fontId="9" fillId="0" borderId="0" xfId="1" applyFont="1"/>
    <xf numFmtId="164" fontId="13" fillId="0" borderId="0" xfId="0" applyNumberFormat="1" applyFont="1"/>
    <xf numFmtId="9" fontId="9" fillId="0" borderId="0" xfId="1" applyNumberFormat="1" applyFont="1"/>
    <xf numFmtId="164" fontId="8" fillId="2" borderId="8" xfId="0" applyNumberFormat="1" applyFont="1" applyFill="1" applyBorder="1" applyAlignment="1">
      <alignment wrapText="1"/>
    </xf>
    <xf numFmtId="164" fontId="8" fillId="2" borderId="8" xfId="0" applyNumberFormat="1" applyFont="1" applyFill="1" applyBorder="1" applyAlignment="1">
      <alignment horizontal="center" wrapText="1"/>
    </xf>
    <xf numFmtId="164" fontId="4" fillId="2" borderId="9" xfId="0" applyNumberFormat="1" applyFont="1" applyFill="1" applyBorder="1" applyAlignment="1">
      <alignment horizontal="center"/>
    </xf>
    <xf numFmtId="164" fontId="4" fillId="2" borderId="9" xfId="0" applyNumberFormat="1" applyFont="1" applyFill="1" applyBorder="1"/>
    <xf numFmtId="164" fontId="0" fillId="2" borderId="9" xfId="0" applyNumberFormat="1" applyFill="1" applyBorder="1"/>
    <xf numFmtId="0" fontId="0" fillId="2" borderId="10" xfId="0" applyFill="1" applyBorder="1"/>
    <xf numFmtId="165" fontId="4" fillId="0" borderId="0" xfId="0" applyNumberFormat="1" applyFont="1" applyAlignment="1">
      <alignment horizontal="center" wrapText="1"/>
    </xf>
    <xf numFmtId="9" fontId="10" fillId="0" borderId="0" xfId="1" applyFont="1" applyAlignment="1">
      <alignment horizontal="right"/>
    </xf>
    <xf numFmtId="164" fontId="10" fillId="0" borderId="0" xfId="0" applyNumberFormat="1" applyFont="1"/>
    <xf numFmtId="0" fontId="0" fillId="0" borderId="0" xfId="0" applyAlignment="1">
      <alignment horizontal="center" wrapText="1"/>
    </xf>
    <xf numFmtId="165" fontId="0" fillId="0" borderId="0" xfId="0" applyNumberFormat="1"/>
    <xf numFmtId="6" fontId="9" fillId="0" borderId="0" xfId="0" applyNumberFormat="1" applyFont="1" applyAlignment="1">
      <alignment wrapText="1"/>
    </xf>
    <xf numFmtId="164" fontId="9" fillId="0" borderId="0" xfId="0" applyNumberFormat="1" applyFont="1" applyAlignment="1">
      <alignment horizontal="center" wrapText="1"/>
    </xf>
    <xf numFmtId="0" fontId="4" fillId="3" borderId="7" xfId="0" applyFont="1" applyFill="1" applyBorder="1"/>
    <xf numFmtId="0" fontId="4" fillId="3" borderId="8" xfId="0" applyFont="1" applyFill="1" applyBorder="1"/>
    <xf numFmtId="164" fontId="8" fillId="3" borderId="8" xfId="0" applyNumberFormat="1" applyFont="1" applyFill="1" applyBorder="1" applyAlignment="1">
      <alignment wrapText="1"/>
    </xf>
    <xf numFmtId="164" fontId="8" fillId="3" borderId="8" xfId="0" applyNumberFormat="1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right"/>
    </xf>
    <xf numFmtId="0" fontId="8" fillId="3" borderId="9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164" fontId="10" fillId="0" borderId="5" xfId="0" applyNumberFormat="1" applyFont="1" applyBorder="1" applyAlignment="1">
      <alignment horizontal="center"/>
    </xf>
    <xf numFmtId="164" fontId="4" fillId="3" borderId="9" xfId="0" applyNumberFormat="1" applyFont="1" applyFill="1" applyBorder="1" applyAlignment="1">
      <alignment horizontal="center"/>
    </xf>
    <xf numFmtId="164" fontId="4" fillId="3" borderId="9" xfId="0" applyNumberFormat="1" applyFont="1" applyFill="1" applyBorder="1"/>
    <xf numFmtId="0" fontId="0" fillId="3" borderId="10" xfId="0" applyFill="1" applyBorder="1"/>
    <xf numFmtId="164" fontId="10" fillId="0" borderId="0" xfId="0" applyNumberFormat="1" applyFont="1" applyAlignment="1">
      <alignment wrapText="1"/>
    </xf>
    <xf numFmtId="164" fontId="10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" wrapText="1"/>
    </xf>
    <xf numFmtId="164" fontId="0" fillId="0" borderId="0" xfId="0" applyNumberFormat="1" applyFont="1" applyBorder="1" applyAlignment="1">
      <alignment horizontal="center"/>
    </xf>
    <xf numFmtId="165" fontId="11" fillId="0" borderId="0" xfId="0" applyNumberFormat="1" applyFont="1" applyBorder="1"/>
    <xf numFmtId="0" fontId="0" fillId="4" borderId="7" xfId="0" applyFill="1" applyBorder="1"/>
    <xf numFmtId="0" fontId="0" fillId="4" borderId="9" xfId="0" applyFill="1" applyBorder="1"/>
    <xf numFmtId="0" fontId="2" fillId="4" borderId="7" xfId="0" applyFont="1" applyFill="1" applyBorder="1" applyAlignment="1">
      <alignment vertical="center"/>
    </xf>
    <xf numFmtId="0" fontId="8" fillId="4" borderId="8" xfId="0" applyFont="1" applyFill="1" applyBorder="1" applyAlignment="1">
      <alignment wrapText="1"/>
    </xf>
    <xf numFmtId="0" fontId="8" fillId="4" borderId="8" xfId="0" applyFont="1" applyFill="1" applyBorder="1" applyAlignment="1">
      <alignment horizontal="center" wrapText="1"/>
    </xf>
    <xf numFmtId="164" fontId="4" fillId="4" borderId="9" xfId="0" applyNumberFormat="1" applyFont="1" applyFill="1" applyBorder="1" applyAlignment="1">
      <alignment horizontal="center"/>
    </xf>
    <xf numFmtId="164" fontId="4" fillId="4" borderId="9" xfId="0" applyNumberFormat="1" applyFont="1" applyFill="1" applyBorder="1"/>
    <xf numFmtId="164" fontId="0" fillId="4" borderId="10" xfId="0" applyNumberFormat="1" applyFill="1" applyBorder="1"/>
    <xf numFmtId="3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 applyAlignment="1">
      <alignment horizontal="center" wrapText="1"/>
    </xf>
    <xf numFmtId="0" fontId="4" fillId="0" borderId="2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3"/>
  <sheetViews>
    <sheetView tabSelected="1" zoomScaleNormal="100" zoomScalePageLayoutView="150" workbookViewId="0">
      <selection activeCell="J5" sqref="J5"/>
    </sheetView>
  </sheetViews>
  <sheetFormatPr defaultColWidth="11" defaultRowHeight="15.6" x14ac:dyDescent="0.3"/>
  <cols>
    <col min="1" max="1" width="8.69921875" customWidth="1"/>
    <col min="2" max="2" width="2.59765625" customWidth="1"/>
    <col min="3" max="3" width="28.19921875" bestFit="1" customWidth="1"/>
    <col min="4" max="4" width="23.59765625" style="4" customWidth="1"/>
    <col min="5" max="5" width="9.09765625" style="74" customWidth="1"/>
    <col min="6" max="6" width="9.09765625" style="36" customWidth="1"/>
    <col min="7" max="7" width="9.19921875" hidden="1" customWidth="1"/>
    <col min="8" max="8" width="7.59765625" hidden="1" customWidth="1"/>
    <col min="9" max="9" width="7.09765625" customWidth="1"/>
    <col min="10" max="10" width="10.5" style="4" customWidth="1"/>
  </cols>
  <sheetData>
    <row r="2" spans="1:10" x14ac:dyDescent="0.3">
      <c r="A2" s="1"/>
      <c r="B2" s="106" t="s">
        <v>116</v>
      </c>
      <c r="C2" s="106"/>
      <c r="D2" s="106"/>
      <c r="E2" s="106"/>
      <c r="F2" s="106"/>
      <c r="G2" s="2"/>
      <c r="H2" s="2"/>
      <c r="I2" s="3"/>
    </row>
    <row r="3" spans="1:10" x14ac:dyDescent="0.3">
      <c r="A3" s="5"/>
      <c r="B3" s="6" t="s">
        <v>0</v>
      </c>
      <c r="C3" s="6"/>
      <c r="D3" s="6"/>
      <c r="E3" s="6"/>
      <c r="F3" s="7"/>
      <c r="G3" s="8"/>
      <c r="H3" s="8"/>
      <c r="I3" s="9"/>
    </row>
    <row r="4" spans="1:10" s="18" customFormat="1" x14ac:dyDescent="0.3">
      <c r="A4" s="10"/>
      <c r="B4" s="11"/>
      <c r="C4" s="12"/>
      <c r="D4" s="13"/>
      <c r="E4" s="14"/>
      <c r="F4" s="15"/>
      <c r="G4" s="12"/>
      <c r="H4" s="12"/>
      <c r="I4" s="16"/>
      <c r="J4" s="17"/>
    </row>
    <row r="5" spans="1:10" s="27" customFormat="1" ht="30.6" x14ac:dyDescent="0.3">
      <c r="A5" s="19" t="s">
        <v>1</v>
      </c>
      <c r="B5" s="20"/>
      <c r="C5" s="20" t="s">
        <v>2</v>
      </c>
      <c r="D5" s="21" t="s">
        <v>3</v>
      </c>
      <c r="E5" s="22" t="s">
        <v>4</v>
      </c>
      <c r="F5" s="23" t="s">
        <v>5</v>
      </c>
      <c r="G5" s="24" t="s">
        <v>6</v>
      </c>
      <c r="H5" s="24" t="s">
        <v>7</v>
      </c>
      <c r="I5" s="25" t="s">
        <v>8</v>
      </c>
      <c r="J5" s="26"/>
    </row>
    <row r="6" spans="1:10" s="27" customFormat="1" x14ac:dyDescent="0.3">
      <c r="A6" s="28"/>
      <c r="B6" s="28"/>
      <c r="C6" s="28"/>
      <c r="D6" s="29"/>
      <c r="E6" s="30"/>
      <c r="F6" s="31"/>
      <c r="G6" s="32"/>
      <c r="H6" s="32"/>
      <c r="I6" s="33"/>
      <c r="J6" s="26"/>
    </row>
    <row r="7" spans="1:10" x14ac:dyDescent="0.3">
      <c r="C7" s="34" t="s">
        <v>9</v>
      </c>
      <c r="E7" s="35">
        <f>SUM(F8:F14)</f>
        <v>1595</v>
      </c>
      <c r="G7" s="37">
        <v>0</v>
      </c>
      <c r="H7" s="37"/>
      <c r="I7" s="38">
        <f>E7/$F$47</f>
        <v>0.14806906795395469</v>
      </c>
    </row>
    <row r="8" spans="1:10" x14ac:dyDescent="0.3">
      <c r="C8" s="39" t="s">
        <v>10</v>
      </c>
      <c r="D8" s="40" t="s">
        <v>11</v>
      </c>
      <c r="E8" s="41"/>
      <c r="F8" s="42">
        <v>250</v>
      </c>
      <c r="G8" s="37"/>
      <c r="H8" s="37"/>
      <c r="I8" s="43">
        <f t="shared" ref="I8:I14" si="0">F8/$F$47</f>
        <v>2.3208317861121427E-2</v>
      </c>
    </row>
    <row r="9" spans="1:10" x14ac:dyDescent="0.3">
      <c r="C9" s="44" t="s">
        <v>12</v>
      </c>
      <c r="D9" s="45" t="s">
        <v>13</v>
      </c>
      <c r="E9" s="46"/>
      <c r="F9" s="42">
        <v>50</v>
      </c>
      <c r="G9" s="37">
        <v>0</v>
      </c>
      <c r="H9" s="37"/>
      <c r="I9" s="43">
        <f t="shared" si="0"/>
        <v>4.6416635722242852E-3</v>
      </c>
    </row>
    <row r="10" spans="1:10" x14ac:dyDescent="0.3">
      <c r="C10" s="47" t="s">
        <v>14</v>
      </c>
      <c r="D10" s="40" t="s">
        <v>15</v>
      </c>
      <c r="E10" s="41"/>
      <c r="F10" s="48">
        <v>143</v>
      </c>
      <c r="G10" s="37">
        <v>0</v>
      </c>
      <c r="H10" s="37"/>
      <c r="I10" s="43">
        <f t="shared" si="0"/>
        <v>1.3275157816561455E-2</v>
      </c>
    </row>
    <row r="11" spans="1:10" x14ac:dyDescent="0.3">
      <c r="C11" s="47" t="s">
        <v>16</v>
      </c>
      <c r="D11" s="40" t="s">
        <v>17</v>
      </c>
      <c r="E11" s="41"/>
      <c r="F11" s="48">
        <v>52</v>
      </c>
      <c r="G11" s="37">
        <v>0</v>
      </c>
      <c r="H11" s="37"/>
      <c r="I11" s="43">
        <f t="shared" si="0"/>
        <v>4.8273301151132569E-3</v>
      </c>
    </row>
    <row r="12" spans="1:10" ht="21.6" x14ac:dyDescent="0.3">
      <c r="C12" s="47" t="s">
        <v>18</v>
      </c>
      <c r="D12" s="40" t="s">
        <v>19</v>
      </c>
      <c r="E12" s="41"/>
      <c r="F12" s="48">
        <v>200</v>
      </c>
      <c r="G12" s="37">
        <v>0</v>
      </c>
      <c r="H12" s="37"/>
      <c r="I12" s="43">
        <f t="shared" si="0"/>
        <v>1.8566654288897141E-2</v>
      </c>
    </row>
    <row r="13" spans="1:10" x14ac:dyDescent="0.3">
      <c r="C13" s="47" t="s">
        <v>20</v>
      </c>
      <c r="D13" s="40" t="s">
        <v>21</v>
      </c>
      <c r="E13" s="41"/>
      <c r="F13" s="48">
        <v>100</v>
      </c>
      <c r="G13" s="37">
        <v>0</v>
      </c>
      <c r="H13" s="49"/>
      <c r="I13" s="43">
        <f t="shared" si="0"/>
        <v>9.2833271444485704E-3</v>
      </c>
      <c r="J13"/>
    </row>
    <row r="14" spans="1:10" ht="31.8" x14ac:dyDescent="0.3">
      <c r="C14" s="47" t="s">
        <v>22</v>
      </c>
      <c r="D14" s="40" t="s">
        <v>23</v>
      </c>
      <c r="E14" s="41"/>
      <c r="F14" s="50">
        <v>800</v>
      </c>
      <c r="G14" s="37">
        <v>0</v>
      </c>
      <c r="H14" s="49"/>
      <c r="I14" s="43">
        <f t="shared" si="0"/>
        <v>7.4266617155588563E-2</v>
      </c>
      <c r="J14"/>
    </row>
    <row r="15" spans="1:10" x14ac:dyDescent="0.3">
      <c r="C15" s="34" t="s">
        <v>24</v>
      </c>
      <c r="D15" s="40"/>
      <c r="E15" s="35">
        <f>SUM(F16:F28)</f>
        <v>5505</v>
      </c>
      <c r="F15" s="51"/>
      <c r="G15" s="37"/>
      <c r="H15" s="37"/>
      <c r="I15" s="38">
        <f>E15/$F$47</f>
        <v>0.51104715930189382</v>
      </c>
    </row>
    <row r="16" spans="1:10" x14ac:dyDescent="0.3">
      <c r="C16" s="47" t="s">
        <v>25</v>
      </c>
      <c r="D16" s="40" t="s">
        <v>26</v>
      </c>
      <c r="E16" s="41"/>
      <c r="F16" s="52">
        <v>600</v>
      </c>
      <c r="G16" s="37">
        <v>0</v>
      </c>
      <c r="H16" s="37"/>
      <c r="I16" s="43">
        <f t="shared" ref="I16:I28" si="1">F16/$F$47</f>
        <v>5.5699962866691426E-2</v>
      </c>
    </row>
    <row r="17" spans="3:10" x14ac:dyDescent="0.3">
      <c r="C17" s="47" t="s">
        <v>27</v>
      </c>
      <c r="D17" s="40" t="s">
        <v>28</v>
      </c>
      <c r="E17" s="41"/>
      <c r="F17" s="52">
        <v>250</v>
      </c>
      <c r="G17" s="53"/>
      <c r="H17" s="49"/>
      <c r="I17" s="43">
        <f t="shared" si="1"/>
        <v>2.3208317861121427E-2</v>
      </c>
      <c r="J17"/>
    </row>
    <row r="18" spans="3:10" ht="21.6" x14ac:dyDescent="0.3">
      <c r="C18" s="54" t="s">
        <v>29</v>
      </c>
      <c r="D18" s="40" t="s">
        <v>30</v>
      </c>
      <c r="E18" s="41"/>
      <c r="F18" s="52">
        <v>500</v>
      </c>
      <c r="G18" s="37">
        <v>0</v>
      </c>
      <c r="H18" s="37"/>
      <c r="I18" s="43">
        <f t="shared" si="1"/>
        <v>4.6416635722242854E-2</v>
      </c>
    </row>
    <row r="19" spans="3:10" x14ac:dyDescent="0.3">
      <c r="C19" s="47" t="s">
        <v>31</v>
      </c>
      <c r="D19" s="40" t="s">
        <v>32</v>
      </c>
      <c r="E19" s="41"/>
      <c r="F19" s="50">
        <v>1200</v>
      </c>
      <c r="G19" s="37"/>
      <c r="H19" s="37"/>
      <c r="I19" s="43">
        <f t="shared" si="1"/>
        <v>0.11139992573338285</v>
      </c>
    </row>
    <row r="20" spans="3:10" x14ac:dyDescent="0.3">
      <c r="C20" s="47" t="s">
        <v>33</v>
      </c>
      <c r="D20" s="40" t="s">
        <v>34</v>
      </c>
      <c r="E20" s="41"/>
      <c r="F20" s="50">
        <v>400</v>
      </c>
      <c r="G20" s="37"/>
      <c r="H20" s="37"/>
      <c r="I20" s="43">
        <f t="shared" si="1"/>
        <v>3.7133308577794281E-2</v>
      </c>
    </row>
    <row r="21" spans="3:10" x14ac:dyDescent="0.3">
      <c r="C21" s="47" t="s">
        <v>35</v>
      </c>
      <c r="D21" s="40" t="s">
        <v>36</v>
      </c>
      <c r="E21" s="41"/>
      <c r="F21" s="52">
        <v>400</v>
      </c>
      <c r="G21" s="37">
        <v>0</v>
      </c>
      <c r="H21" s="37"/>
      <c r="I21" s="43">
        <f t="shared" si="1"/>
        <v>3.7133308577794281E-2</v>
      </c>
    </row>
    <row r="22" spans="3:10" x14ac:dyDescent="0.3">
      <c r="C22" s="47" t="s">
        <v>37</v>
      </c>
      <c r="D22" s="40" t="s">
        <v>38</v>
      </c>
      <c r="E22" s="41"/>
      <c r="F22" s="52">
        <v>300</v>
      </c>
      <c r="G22" s="37">
        <v>0</v>
      </c>
      <c r="H22" s="37"/>
      <c r="I22" s="43">
        <f t="shared" si="1"/>
        <v>2.7849981433345713E-2</v>
      </c>
    </row>
    <row r="23" spans="3:10" x14ac:dyDescent="0.3">
      <c r="C23" s="47" t="s">
        <v>39</v>
      </c>
      <c r="D23" s="40" t="s">
        <v>40</v>
      </c>
      <c r="E23" s="41"/>
      <c r="F23" s="52">
        <v>250</v>
      </c>
      <c r="G23" s="37">
        <v>0</v>
      </c>
      <c r="H23" s="37"/>
      <c r="I23" s="43">
        <f t="shared" si="1"/>
        <v>2.3208317861121427E-2</v>
      </c>
    </row>
    <row r="24" spans="3:10" x14ac:dyDescent="0.3">
      <c r="C24" s="47" t="s">
        <v>41</v>
      </c>
      <c r="D24" s="40" t="s">
        <v>42</v>
      </c>
      <c r="E24" s="41"/>
      <c r="F24" s="50">
        <v>30</v>
      </c>
      <c r="G24" s="37">
        <v>0</v>
      </c>
      <c r="H24" s="37"/>
      <c r="I24" s="43">
        <f t="shared" si="1"/>
        <v>2.7849981433345711E-3</v>
      </c>
    </row>
    <row r="25" spans="3:10" ht="21.6" x14ac:dyDescent="0.3">
      <c r="C25" s="47" t="s">
        <v>43</v>
      </c>
      <c r="D25" s="40" t="s">
        <v>44</v>
      </c>
      <c r="E25" s="41"/>
      <c r="F25" s="50">
        <v>450</v>
      </c>
      <c r="G25" s="37">
        <v>0</v>
      </c>
      <c r="H25" s="37"/>
      <c r="I25" s="43">
        <f t="shared" si="1"/>
        <v>4.1774972150018568E-2</v>
      </c>
    </row>
    <row r="26" spans="3:10" x14ac:dyDescent="0.3">
      <c r="C26" s="55" t="s">
        <v>45</v>
      </c>
      <c r="D26" s="40" t="s">
        <v>46</v>
      </c>
      <c r="E26" s="41"/>
      <c r="F26" s="50">
        <v>500</v>
      </c>
      <c r="G26" s="37">
        <v>0</v>
      </c>
      <c r="H26" s="37"/>
      <c r="I26" s="43">
        <f t="shared" si="1"/>
        <v>4.6416635722242854E-2</v>
      </c>
    </row>
    <row r="27" spans="3:10" x14ac:dyDescent="0.3">
      <c r="C27" s="55" t="s">
        <v>47</v>
      </c>
      <c r="D27" s="40"/>
      <c r="E27" s="41"/>
      <c r="F27" s="50">
        <v>25</v>
      </c>
      <c r="G27" s="37">
        <v>0</v>
      </c>
      <c r="H27" s="37"/>
      <c r="I27" s="43">
        <f t="shared" si="1"/>
        <v>2.3208317861121426E-3</v>
      </c>
    </row>
    <row r="28" spans="3:10" x14ac:dyDescent="0.3">
      <c r="C28" s="47" t="s">
        <v>48</v>
      </c>
      <c r="D28" s="40" t="s">
        <v>49</v>
      </c>
      <c r="E28" s="41"/>
      <c r="F28" s="56">
        <v>600</v>
      </c>
      <c r="G28" s="37">
        <v>0</v>
      </c>
      <c r="H28" s="37"/>
      <c r="I28" s="43">
        <f t="shared" si="1"/>
        <v>5.5699962866691426E-2</v>
      </c>
    </row>
    <row r="29" spans="3:10" x14ac:dyDescent="0.3">
      <c r="C29" s="34" t="s">
        <v>50</v>
      </c>
      <c r="D29" s="40"/>
      <c r="E29" s="35">
        <f>SUM(F30:F33)</f>
        <v>2350</v>
      </c>
      <c r="F29" s="52"/>
      <c r="G29" s="52">
        <v>0</v>
      </c>
      <c r="H29" s="57" t="e">
        <f>E29/$G$51</f>
        <v>#DIV/0!</v>
      </c>
      <c r="I29" s="38">
        <f>E29/$F$47</f>
        <v>0.21815818789454142</v>
      </c>
      <c r="J29" s="58" t="s">
        <v>51</v>
      </c>
    </row>
    <row r="30" spans="3:10" ht="21.6" x14ac:dyDescent="0.3">
      <c r="C30" s="47" t="s">
        <v>52</v>
      </c>
      <c r="D30" s="40" t="s">
        <v>53</v>
      </c>
      <c r="E30" s="41"/>
      <c r="F30" s="52">
        <v>600</v>
      </c>
      <c r="G30" s="52">
        <v>0</v>
      </c>
      <c r="H30" s="59" t="s">
        <v>54</v>
      </c>
      <c r="I30" s="43">
        <f t="shared" ref="I30:I33" si="2">F30/$F$47</f>
        <v>5.5699962866691426E-2</v>
      </c>
      <c r="J30" s="58"/>
    </row>
    <row r="31" spans="3:10" x14ac:dyDescent="0.3">
      <c r="C31" s="47" t="s">
        <v>55</v>
      </c>
      <c r="D31" s="40"/>
      <c r="E31" s="41"/>
      <c r="F31" s="52">
        <v>1100</v>
      </c>
      <c r="G31" s="52">
        <v>0</v>
      </c>
      <c r="H31" s="59" t="s">
        <v>54</v>
      </c>
      <c r="I31" s="43">
        <f t="shared" si="2"/>
        <v>0.10211659858893428</v>
      </c>
      <c r="J31" s="58"/>
    </row>
    <row r="32" spans="3:10" x14ac:dyDescent="0.3">
      <c r="C32" s="47" t="s">
        <v>56</v>
      </c>
      <c r="D32" s="40"/>
      <c r="E32" s="41"/>
      <c r="F32" s="52">
        <v>550</v>
      </c>
      <c r="G32" s="52">
        <v>0</v>
      </c>
      <c r="H32" s="59" t="s">
        <v>54</v>
      </c>
      <c r="I32" s="43">
        <f t="shared" si="2"/>
        <v>5.105829929446714E-2</v>
      </c>
      <c r="J32" s="58"/>
    </row>
    <row r="33" spans="3:10" x14ac:dyDescent="0.3">
      <c r="C33" s="47" t="s">
        <v>57</v>
      </c>
      <c r="D33" s="40"/>
      <c r="E33" s="41"/>
      <c r="F33" s="52">
        <v>100</v>
      </c>
      <c r="G33" s="52">
        <v>0</v>
      </c>
      <c r="H33" s="59" t="s">
        <v>54</v>
      </c>
      <c r="I33" s="43">
        <f t="shared" si="2"/>
        <v>9.2833271444485704E-3</v>
      </c>
      <c r="J33" s="58"/>
    </row>
    <row r="34" spans="3:10" x14ac:dyDescent="0.3">
      <c r="C34" s="34" t="s">
        <v>58</v>
      </c>
      <c r="D34" s="60" t="s">
        <v>59</v>
      </c>
      <c r="E34" s="35">
        <f>SUM(F35:F38)</f>
        <v>432</v>
      </c>
      <c r="F34" s="61"/>
      <c r="G34" s="61"/>
      <c r="H34" s="57" t="e">
        <f>E34/$G$51</f>
        <v>#DIV/0!</v>
      </c>
      <c r="I34" s="38">
        <f>E34/$F$47</f>
        <v>4.0103973264017823E-2</v>
      </c>
    </row>
    <row r="35" spans="3:10" x14ac:dyDescent="0.3">
      <c r="C35" s="44" t="s">
        <v>60</v>
      </c>
      <c r="D35" s="60" t="s">
        <v>61</v>
      </c>
      <c r="E35" s="46"/>
      <c r="F35" s="52">
        <v>100</v>
      </c>
      <c r="G35" s="52">
        <v>0</v>
      </c>
      <c r="H35" s="62" t="e">
        <f>F35/$G$51</f>
        <v>#DIV/0!</v>
      </c>
      <c r="I35" s="43">
        <f t="shared" ref="I35:I38" si="3">F35/$F$47</f>
        <v>9.2833271444485704E-3</v>
      </c>
    </row>
    <row r="36" spans="3:10" x14ac:dyDescent="0.3">
      <c r="C36" s="44" t="s">
        <v>62</v>
      </c>
      <c r="D36" s="60" t="s">
        <v>63</v>
      </c>
      <c r="E36" s="46"/>
      <c r="F36" s="52">
        <v>128</v>
      </c>
      <c r="G36" s="52">
        <v>0</v>
      </c>
      <c r="H36" s="62" t="e">
        <f t="shared" ref="H36:H38" si="4">F36/$G$51</f>
        <v>#DIV/0!</v>
      </c>
      <c r="I36" s="43">
        <f t="shared" si="3"/>
        <v>1.188265874489417E-2</v>
      </c>
    </row>
    <row r="37" spans="3:10" x14ac:dyDescent="0.3">
      <c r="C37" s="44" t="s">
        <v>64</v>
      </c>
      <c r="D37" s="60" t="s">
        <v>65</v>
      </c>
      <c r="E37" s="46"/>
      <c r="F37" s="52">
        <v>104</v>
      </c>
      <c r="G37" s="52">
        <v>0</v>
      </c>
      <c r="H37" s="62" t="e">
        <f t="shared" si="4"/>
        <v>#DIV/0!</v>
      </c>
      <c r="I37" s="43">
        <f t="shared" si="3"/>
        <v>9.6546602302265139E-3</v>
      </c>
    </row>
    <row r="38" spans="3:10" x14ac:dyDescent="0.3">
      <c r="C38" s="44" t="s">
        <v>66</v>
      </c>
      <c r="D38" s="60" t="s">
        <v>67</v>
      </c>
      <c r="E38" s="46"/>
      <c r="F38" s="52">
        <v>100</v>
      </c>
      <c r="G38" s="52"/>
      <c r="H38" s="62" t="e">
        <f t="shared" si="4"/>
        <v>#DIV/0!</v>
      </c>
      <c r="I38" s="43">
        <f t="shared" si="3"/>
        <v>9.2833271444485704E-3</v>
      </c>
    </row>
    <row r="39" spans="3:10" x14ac:dyDescent="0.3">
      <c r="C39" s="63" t="s">
        <v>68</v>
      </c>
      <c r="D39" s="60"/>
      <c r="E39" s="35">
        <f>SUM(F40:F41)</f>
        <v>500</v>
      </c>
      <c r="F39" s="52"/>
      <c r="G39" s="52"/>
      <c r="H39" s="57" t="e">
        <f>E39/$G$51</f>
        <v>#DIV/0!</v>
      </c>
      <c r="I39" s="38">
        <f>E39/$F$47</f>
        <v>4.6416635722242854E-2</v>
      </c>
    </row>
    <row r="40" spans="3:10" x14ac:dyDescent="0.3">
      <c r="C40" s="47" t="s">
        <v>69</v>
      </c>
      <c r="D40" s="40" t="s">
        <v>70</v>
      </c>
      <c r="E40" s="41"/>
      <c r="F40" s="50">
        <v>150</v>
      </c>
      <c r="G40" s="52">
        <v>0</v>
      </c>
      <c r="H40" s="62" t="e">
        <f>F40/$G$51</f>
        <v>#DIV/0!</v>
      </c>
      <c r="I40" s="43">
        <f t="shared" ref="I40:I41" si="5">F40/$F$47</f>
        <v>1.3924990716672856E-2</v>
      </c>
    </row>
    <row r="41" spans="3:10" x14ac:dyDescent="0.3">
      <c r="C41" s="47" t="s">
        <v>71</v>
      </c>
      <c r="D41" s="40" t="s">
        <v>72</v>
      </c>
      <c r="E41" s="41"/>
      <c r="F41" s="50">
        <v>350</v>
      </c>
      <c r="G41" s="52">
        <v>0</v>
      </c>
      <c r="H41" s="62" t="e">
        <f>F41/$G$51</f>
        <v>#DIV/0!</v>
      </c>
      <c r="I41" s="43">
        <f t="shared" si="5"/>
        <v>3.2491645005569995E-2</v>
      </c>
    </row>
    <row r="42" spans="3:10" x14ac:dyDescent="0.3">
      <c r="C42" s="34" t="s">
        <v>73</v>
      </c>
      <c r="D42" s="40" t="s">
        <v>74</v>
      </c>
      <c r="E42" s="35">
        <f>SUM(F43:F46)</f>
        <v>390</v>
      </c>
      <c r="F42" s="56"/>
      <c r="G42" s="52">
        <v>0</v>
      </c>
      <c r="H42" s="57" t="e">
        <f>E42/#REF!</f>
        <v>#REF!</v>
      </c>
      <c r="I42" s="38">
        <f>E42/$F$47</f>
        <v>3.6204975863349427E-2</v>
      </c>
    </row>
    <row r="43" spans="3:10" x14ac:dyDescent="0.3">
      <c r="C43" s="47" t="s">
        <v>75</v>
      </c>
      <c r="D43" s="40" t="s">
        <v>76</v>
      </c>
      <c r="E43" s="41"/>
      <c r="F43" s="56">
        <v>160</v>
      </c>
      <c r="G43" s="52"/>
      <c r="H43" s="62" t="e">
        <f>F43/#REF!</f>
        <v>#REF!</v>
      </c>
      <c r="I43" s="43">
        <f>F43/$F$47</f>
        <v>1.4853323431117713E-2</v>
      </c>
    </row>
    <row r="44" spans="3:10" x14ac:dyDescent="0.3">
      <c r="C44" s="47" t="s">
        <v>77</v>
      </c>
      <c r="D44" s="40" t="s">
        <v>78</v>
      </c>
      <c r="E44" s="41"/>
      <c r="F44" s="56">
        <v>130</v>
      </c>
      <c r="G44" s="52"/>
      <c r="H44" s="62" t="e">
        <f>F44/#REF!</f>
        <v>#REF!</v>
      </c>
      <c r="I44" s="43">
        <f t="shared" ref="I44:I46" si="6">F44/$F$47</f>
        <v>1.2068325287783142E-2</v>
      </c>
    </row>
    <row r="45" spans="3:10" x14ac:dyDescent="0.3">
      <c r="C45" s="47" t="s">
        <v>66</v>
      </c>
      <c r="D45" s="40" t="s">
        <v>79</v>
      </c>
      <c r="E45" s="41"/>
      <c r="F45" s="56">
        <v>0</v>
      </c>
      <c r="G45" s="52"/>
      <c r="H45" s="64" t="e">
        <f>F45/#REF!</f>
        <v>#REF!</v>
      </c>
      <c r="I45" s="43">
        <f t="shared" si="6"/>
        <v>0</v>
      </c>
    </row>
    <row r="46" spans="3:10" x14ac:dyDescent="0.3">
      <c r="C46" s="47" t="s">
        <v>80</v>
      </c>
      <c r="D46" s="40" t="s">
        <v>81</v>
      </c>
      <c r="E46" s="41"/>
      <c r="F46" s="56">
        <v>100</v>
      </c>
      <c r="G46" s="52"/>
      <c r="H46" s="62" t="e">
        <f>F46/#REF!</f>
        <v>#REF!</v>
      </c>
      <c r="I46" s="43">
        <f t="shared" si="6"/>
        <v>9.2833271444485704E-3</v>
      </c>
    </row>
    <row r="47" spans="3:10" x14ac:dyDescent="0.3">
      <c r="C47" s="19" t="s">
        <v>82</v>
      </c>
      <c r="D47" s="65"/>
      <c r="E47" s="66"/>
      <c r="F47" s="67">
        <f>SUM(F2:F28,F30:F46)</f>
        <v>10772</v>
      </c>
      <c r="G47" s="68">
        <f>SUM(G19:G46)</f>
        <v>0</v>
      </c>
      <c r="H47" s="69"/>
      <c r="I47" s="70"/>
    </row>
    <row r="48" spans="3:10" x14ac:dyDescent="0.3">
      <c r="C48" s="34" t="s">
        <v>83</v>
      </c>
      <c r="E48" s="71">
        <v>4000</v>
      </c>
      <c r="H48" s="37"/>
      <c r="I48" s="72" t="s">
        <v>54</v>
      </c>
    </row>
    <row r="49" spans="1:10" x14ac:dyDescent="0.3">
      <c r="C49" s="73" t="s">
        <v>84</v>
      </c>
      <c r="F49" s="42">
        <v>0</v>
      </c>
      <c r="G49" s="75">
        <v>0</v>
      </c>
      <c r="H49" s="37"/>
      <c r="I49" s="72" t="s">
        <v>54</v>
      </c>
    </row>
    <row r="50" spans="1:10" x14ac:dyDescent="0.3">
      <c r="C50" s="73" t="s">
        <v>85</v>
      </c>
      <c r="F50" s="42">
        <v>0</v>
      </c>
      <c r="G50" s="75">
        <v>0</v>
      </c>
      <c r="H50" s="37"/>
      <c r="I50" s="72" t="s">
        <v>54</v>
      </c>
    </row>
    <row r="51" spans="1:10" x14ac:dyDescent="0.3">
      <c r="C51" s="73" t="s">
        <v>86</v>
      </c>
      <c r="F51" s="42">
        <v>0</v>
      </c>
      <c r="G51" s="75">
        <v>0</v>
      </c>
      <c r="H51" s="37"/>
      <c r="I51" s="72" t="s">
        <v>54</v>
      </c>
    </row>
    <row r="52" spans="1:10" x14ac:dyDescent="0.3">
      <c r="C52" s="19" t="s">
        <v>87</v>
      </c>
      <c r="D52" s="65"/>
      <c r="E52" s="66"/>
      <c r="F52" s="67">
        <f>SUM(F47,F49:F51)</f>
        <v>10772</v>
      </c>
      <c r="G52" s="68">
        <f>SUM(G24:G51)</f>
        <v>0</v>
      </c>
      <c r="H52" s="69"/>
      <c r="I52" s="70"/>
      <c r="J52" s="76"/>
    </row>
    <row r="53" spans="1:10" x14ac:dyDescent="0.3">
      <c r="D53" s="40"/>
      <c r="E53" s="77"/>
      <c r="F53" s="53"/>
      <c r="G53" s="37"/>
      <c r="H53" s="37"/>
    </row>
    <row r="54" spans="1:10" s="27" customFormat="1" ht="30.6" x14ac:dyDescent="0.3">
      <c r="A54" s="78" t="s">
        <v>88</v>
      </c>
      <c r="B54" s="79"/>
      <c r="C54" s="79"/>
      <c r="D54" s="80"/>
      <c r="E54" s="81"/>
      <c r="F54" s="82" t="s">
        <v>4</v>
      </c>
      <c r="G54" s="83" t="s">
        <v>6</v>
      </c>
      <c r="H54" s="83" t="s">
        <v>7</v>
      </c>
      <c r="I54" s="84" t="s">
        <v>89</v>
      </c>
      <c r="J54" s="26"/>
    </row>
    <row r="55" spans="1:10" x14ac:dyDescent="0.3">
      <c r="C55" s="39" t="s">
        <v>90</v>
      </c>
      <c r="D55" s="40" t="s">
        <v>91</v>
      </c>
      <c r="E55" s="77"/>
      <c r="F55" s="48">
        <v>3000</v>
      </c>
      <c r="G55" s="37">
        <v>0</v>
      </c>
      <c r="H55" s="37"/>
      <c r="I55" s="43">
        <f>F55/$F$63</f>
        <v>0.35502958579881655</v>
      </c>
      <c r="J55" s="60"/>
    </row>
    <row r="56" spans="1:10" x14ac:dyDescent="0.3">
      <c r="C56" s="39" t="s">
        <v>92</v>
      </c>
      <c r="D56" s="40" t="s">
        <v>93</v>
      </c>
      <c r="E56" s="77"/>
      <c r="F56" s="48">
        <v>100</v>
      </c>
      <c r="G56" s="37">
        <v>0</v>
      </c>
      <c r="H56" s="37"/>
      <c r="I56" s="43">
        <f t="shared" ref="I56:I62" si="7">F56/$F$63</f>
        <v>1.1834319526627219E-2</v>
      </c>
      <c r="J56" s="60"/>
    </row>
    <row r="57" spans="1:10" ht="21.6" x14ac:dyDescent="0.3">
      <c r="C57" s="39" t="s">
        <v>94</v>
      </c>
      <c r="D57" s="40" t="s">
        <v>95</v>
      </c>
      <c r="E57" s="41"/>
      <c r="F57" s="48">
        <v>1650</v>
      </c>
      <c r="G57" s="42"/>
      <c r="H57" s="43" t="e">
        <f t="shared" ref="H57" si="8">F57/$G$59</f>
        <v>#DIV/0!</v>
      </c>
      <c r="I57" s="43">
        <f t="shared" si="7"/>
        <v>0.19526627218934911</v>
      </c>
      <c r="J57" s="60"/>
    </row>
    <row r="58" spans="1:10" ht="21.6" x14ac:dyDescent="0.3">
      <c r="C58" s="39" t="s">
        <v>50</v>
      </c>
      <c r="D58" s="40" t="s">
        <v>96</v>
      </c>
      <c r="E58" s="77"/>
      <c r="F58" s="48">
        <v>0</v>
      </c>
      <c r="G58" s="37">
        <v>0</v>
      </c>
      <c r="H58" s="37"/>
      <c r="I58" s="43">
        <f t="shared" si="7"/>
        <v>0</v>
      </c>
      <c r="J58" s="45"/>
    </row>
    <row r="59" spans="1:10" x14ac:dyDescent="0.3">
      <c r="C59" s="39" t="s">
        <v>97</v>
      </c>
      <c r="D59" s="40"/>
      <c r="E59" s="77"/>
      <c r="F59" s="42">
        <v>600</v>
      </c>
      <c r="G59" s="37">
        <v>0</v>
      </c>
      <c r="H59" s="37"/>
      <c r="I59" s="43">
        <f t="shared" si="7"/>
        <v>7.1005917159763315E-2</v>
      </c>
      <c r="J59" s="60"/>
    </row>
    <row r="60" spans="1:10" x14ac:dyDescent="0.3">
      <c r="C60" s="39" t="s">
        <v>73</v>
      </c>
      <c r="D60" s="40" t="s">
        <v>98</v>
      </c>
      <c r="E60" s="77"/>
      <c r="F60" s="42">
        <v>300</v>
      </c>
      <c r="G60" s="37">
        <v>0</v>
      </c>
      <c r="H60" s="37"/>
      <c r="I60" s="43">
        <f t="shared" si="7"/>
        <v>3.5502958579881658E-2</v>
      </c>
      <c r="J60" s="60"/>
    </row>
    <row r="61" spans="1:10" x14ac:dyDescent="0.3">
      <c r="C61" s="85" t="s">
        <v>99</v>
      </c>
      <c r="D61" s="40"/>
      <c r="E61" s="77"/>
      <c r="F61" s="42">
        <v>2200</v>
      </c>
      <c r="G61" s="37">
        <v>0</v>
      </c>
      <c r="H61" s="37"/>
      <c r="I61" s="43">
        <f t="shared" si="7"/>
        <v>0.26035502958579881</v>
      </c>
      <c r="J61" s="60"/>
    </row>
    <row r="62" spans="1:10" x14ac:dyDescent="0.3">
      <c r="C62" s="39" t="s">
        <v>100</v>
      </c>
      <c r="D62" s="40" t="s">
        <v>101</v>
      </c>
      <c r="E62" s="77"/>
      <c r="F62" s="86">
        <v>600</v>
      </c>
      <c r="G62" s="37">
        <v>0</v>
      </c>
      <c r="H62" s="37"/>
      <c r="I62" s="43">
        <f t="shared" si="7"/>
        <v>7.1005917159763315E-2</v>
      </c>
      <c r="J62" s="60"/>
    </row>
    <row r="63" spans="1:10" x14ac:dyDescent="0.3">
      <c r="C63" s="78" t="s">
        <v>102</v>
      </c>
      <c r="D63" s="80"/>
      <c r="E63" s="81"/>
      <c r="F63" s="87">
        <f>SUM(F55:F62)</f>
        <v>8450</v>
      </c>
      <c r="G63" s="88">
        <f>SUM(G49:G62)</f>
        <v>0</v>
      </c>
      <c r="H63" s="88">
        <f>SUM(F49:F56)</f>
        <v>13872</v>
      </c>
      <c r="I63" s="89"/>
      <c r="J63" s="60"/>
    </row>
    <row r="64" spans="1:10" x14ac:dyDescent="0.3">
      <c r="C64" s="39" t="s">
        <v>83</v>
      </c>
      <c r="E64" s="35">
        <v>4000</v>
      </c>
      <c r="I64" s="72" t="s">
        <v>54</v>
      </c>
    </row>
    <row r="65" spans="1:10" x14ac:dyDescent="0.3">
      <c r="C65" s="39"/>
      <c r="D65" s="90" t="s">
        <v>103</v>
      </c>
      <c r="E65" s="91"/>
      <c r="F65" s="42">
        <v>0</v>
      </c>
      <c r="G65" s="75">
        <v>0</v>
      </c>
      <c r="H65" s="37"/>
      <c r="I65" s="72" t="s">
        <v>54</v>
      </c>
    </row>
    <row r="66" spans="1:10" x14ac:dyDescent="0.3">
      <c r="C66" s="85"/>
      <c r="D66" s="90" t="s">
        <v>104</v>
      </c>
      <c r="E66" s="91"/>
      <c r="F66" s="42">
        <v>0</v>
      </c>
      <c r="G66" s="75">
        <v>0</v>
      </c>
      <c r="H66" s="37"/>
      <c r="I66" s="72" t="s">
        <v>54</v>
      </c>
    </row>
    <row r="67" spans="1:10" x14ac:dyDescent="0.3">
      <c r="C67" s="85"/>
      <c r="D67" s="90" t="s">
        <v>105</v>
      </c>
      <c r="E67" s="91"/>
      <c r="F67" s="42">
        <v>0</v>
      </c>
      <c r="G67" s="75">
        <v>0</v>
      </c>
      <c r="H67" s="37"/>
      <c r="I67" s="72" t="s">
        <v>54</v>
      </c>
    </row>
    <row r="68" spans="1:10" x14ac:dyDescent="0.3">
      <c r="C68" s="85"/>
      <c r="D68" s="90" t="s">
        <v>106</v>
      </c>
      <c r="E68" s="91"/>
      <c r="F68" s="42">
        <v>0</v>
      </c>
      <c r="G68" s="75">
        <v>0</v>
      </c>
      <c r="H68" s="37"/>
      <c r="I68" s="72" t="s">
        <v>54</v>
      </c>
    </row>
    <row r="69" spans="1:10" x14ac:dyDescent="0.3">
      <c r="C69" s="78" t="s">
        <v>107</v>
      </c>
      <c r="D69" s="80"/>
      <c r="E69" s="81"/>
      <c r="F69" s="87">
        <f>SUM(F65:F68,F63)</f>
        <v>8450</v>
      </c>
      <c r="G69" s="88">
        <f>SUM(G55:G68)</f>
        <v>0</v>
      </c>
      <c r="H69" s="88">
        <f>SUM(F55:F62)</f>
        <v>8450</v>
      </c>
      <c r="I69" s="89"/>
      <c r="J69" s="60"/>
    </row>
    <row r="70" spans="1:10" x14ac:dyDescent="0.3">
      <c r="C70" s="55"/>
      <c r="D70" s="40"/>
      <c r="E70" s="77"/>
      <c r="F70" s="53"/>
      <c r="G70" s="37"/>
      <c r="H70" s="37"/>
    </row>
    <row r="71" spans="1:10" ht="9.75" customHeight="1" x14ac:dyDescent="0.3">
      <c r="D71" s="40"/>
      <c r="E71" s="77"/>
      <c r="F71" s="53"/>
      <c r="G71" s="37"/>
      <c r="H71" s="37"/>
    </row>
    <row r="72" spans="1:10" ht="21.6" x14ac:dyDescent="0.3">
      <c r="B72" t="s">
        <v>51</v>
      </c>
      <c r="C72" s="85" t="s">
        <v>108</v>
      </c>
      <c r="D72" s="60" t="s">
        <v>109</v>
      </c>
      <c r="E72" s="92"/>
      <c r="F72" s="93">
        <v>9851</v>
      </c>
      <c r="G72" s="94">
        <v>10382.08</v>
      </c>
      <c r="H72" s="37"/>
      <c r="J72" s="60" t="s">
        <v>110</v>
      </c>
    </row>
    <row r="73" spans="1:10" x14ac:dyDescent="0.3">
      <c r="C73" s="85" t="s">
        <v>111</v>
      </c>
      <c r="D73" s="60"/>
      <c r="E73" s="92"/>
      <c r="F73" s="53">
        <f>+F69</f>
        <v>8450</v>
      </c>
      <c r="G73" s="37">
        <f>+G69</f>
        <v>0</v>
      </c>
      <c r="H73" s="37"/>
    </row>
    <row r="74" spans="1:10" ht="10.5" customHeight="1" x14ac:dyDescent="0.3">
      <c r="D74" s="60"/>
      <c r="E74" s="92"/>
      <c r="F74" s="53"/>
      <c r="G74" s="37"/>
      <c r="H74" s="37"/>
    </row>
    <row r="75" spans="1:10" x14ac:dyDescent="0.3">
      <c r="C75" s="85" t="s">
        <v>112</v>
      </c>
      <c r="D75" s="60"/>
      <c r="E75" s="92"/>
      <c r="F75" s="53">
        <f>+F52</f>
        <v>10772</v>
      </c>
      <c r="G75" s="37">
        <f>+G52</f>
        <v>0</v>
      </c>
      <c r="H75" s="37"/>
    </row>
    <row r="76" spans="1:10" x14ac:dyDescent="0.3">
      <c r="D76" s="60"/>
      <c r="E76" s="92"/>
      <c r="F76" s="53"/>
      <c r="G76" s="37"/>
      <c r="H76" s="37"/>
    </row>
    <row r="77" spans="1:10" ht="21.6" x14ac:dyDescent="0.3">
      <c r="A77" s="95"/>
      <c r="B77" s="96"/>
      <c r="C77" s="97" t="s">
        <v>113</v>
      </c>
      <c r="D77" s="98"/>
      <c r="E77" s="99"/>
      <c r="F77" s="100">
        <f>+F72+F73-F75</f>
        <v>7529</v>
      </c>
      <c r="G77" s="101">
        <v>0</v>
      </c>
      <c r="H77" s="102"/>
      <c r="I77" s="96"/>
      <c r="J77" s="60" t="s">
        <v>114</v>
      </c>
    </row>
    <row r="78" spans="1:10" x14ac:dyDescent="0.3">
      <c r="D78" s="40"/>
      <c r="E78" s="77"/>
      <c r="F78" s="53"/>
      <c r="G78" s="37"/>
      <c r="H78" s="37"/>
    </row>
    <row r="79" spans="1:10" x14ac:dyDescent="0.3">
      <c r="D79" s="40"/>
      <c r="E79" s="77"/>
      <c r="F79" s="53"/>
      <c r="G79" s="103"/>
      <c r="H79" s="103"/>
    </row>
    <row r="80" spans="1:10" x14ac:dyDescent="0.3">
      <c r="C80" t="s">
        <v>115</v>
      </c>
      <c r="D80" s="40"/>
      <c r="E80" s="77"/>
      <c r="F80" s="53"/>
      <c r="G80" s="103"/>
      <c r="H80" s="103"/>
    </row>
    <row r="81" spans="4:8" x14ac:dyDescent="0.3">
      <c r="D81" s="104"/>
      <c r="E81" s="105"/>
      <c r="F81" s="53"/>
      <c r="G81" s="103"/>
      <c r="H81" s="103"/>
    </row>
    <row r="82" spans="4:8" x14ac:dyDescent="0.3">
      <c r="D82" s="104"/>
      <c r="E82" s="105"/>
      <c r="F82" s="53"/>
      <c r="G82" s="103"/>
      <c r="H82" s="103"/>
    </row>
    <row r="83" spans="4:8" x14ac:dyDescent="0.3">
      <c r="D83" s="104"/>
      <c r="E83" s="105"/>
      <c r="F83" s="53"/>
      <c r="G83" s="103"/>
      <c r="H83" s="103"/>
    </row>
  </sheetData>
  <mergeCells count="2">
    <mergeCell ref="B3:E3"/>
    <mergeCell ref="B2:F2"/>
  </mergeCells>
  <pageMargins left="0.75" right="0.75" top="1" bottom="1" header="0.5" footer="0.5"/>
  <pageSetup scale="63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2015.2016 Proposed Budget</vt:lpstr>
      <vt:lpstr>'2015.2016 Proposed Budget'!Print_Area</vt:lpstr>
    </vt:vector>
  </TitlesOfParts>
  <Company>Cargill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vDefault</dc:creator>
  <cp:lastModifiedBy>vDefault</cp:lastModifiedBy>
  <dcterms:created xsi:type="dcterms:W3CDTF">2015-03-13T03:14:17Z</dcterms:created>
  <dcterms:modified xsi:type="dcterms:W3CDTF">2015-03-13T03:15:12Z</dcterms:modified>
</cp:coreProperties>
</file>